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1319438E-3656-4AF8-A034-71C6696C65D7}" xr6:coauthVersionLast="47" xr6:coauthVersionMax="47" xr10:uidLastSave="{00000000-0000-0000-0000-000000000000}"/>
  <bookViews>
    <workbookView xWindow="-120" yWindow="-120" windowWidth="20730" windowHeight="11160" xr2:uid="{560411A4-E15A-42D0-AA55-1C07C30BDB32}"/>
  </bookViews>
  <sheets>
    <sheet name="Presupuest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81" i="2"/>
  <c r="C22" i="2"/>
  <c r="C72" i="2"/>
  <c r="C119" i="2"/>
  <c r="C116" i="2"/>
  <c r="C115" i="2"/>
  <c r="C107" i="2"/>
  <c r="C104" i="2"/>
  <c r="C98" i="2"/>
  <c r="C86" i="2"/>
  <c r="C85" i="2"/>
  <c r="C68" i="2"/>
  <c r="C59" i="2"/>
  <c r="C57" i="2" s="1"/>
  <c r="C51" i="2"/>
  <c r="C47" i="2"/>
  <c r="C45" i="2"/>
  <c r="C42" i="2"/>
  <c r="C41" i="2"/>
  <c r="C32" i="2"/>
  <c r="C28" i="2"/>
  <c r="C14" i="2"/>
  <c r="C33" i="2"/>
  <c r="C83" i="2" l="1"/>
  <c r="C126" i="2" s="1"/>
  <c r="C12" i="2"/>
  <c r="C38" i="2" s="1"/>
  <c r="C12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2738F8-B2B3-4D7B-976F-26397E047D54}" odcFile="C:\Users\tpena\OneDrive - Direccion General de Presupuesto Digepres\Documentos\Mis archivos de origen de datos\bi EJECUCION INGRESO Y GASTO A LA FECHA EJECUCION INGRESOS Y GASTOS.odc" keepAlive="1" name="bi EJECUCION INGRESO Y GASTO A LA FECHA EJECUCION INGRESOS Y GASTOS" type="5" refreshedVersion="8" background="1">
    <dbPr connection="Provider=MSOLAP.8;Integrated Security=SSPI;Persist Security Info=True;Initial Catalog=EJECUCION INGRESO Y GASTO A LA FECHA;Data Source=bi;MDX Compatibility=1;Safety Options=2;MDX Missing Member Mode=Error;Update Isolation Level=2" command="EJECUCION INGRESOS Y GASTOS" commandType="1"/>
    <olapPr sendLocale="1" rowDrillCount="1000"/>
  </connection>
</connections>
</file>

<file path=xl/sharedStrings.xml><?xml version="1.0" encoding="utf-8"?>
<sst xmlns="http://schemas.openxmlformats.org/spreadsheetml/2006/main" count="218" uniqueCount="206">
  <si>
    <t>2.2 - CONTRATACIÓN DE SERVICIOS</t>
  </si>
  <si>
    <t>2.2.8 - OTROS SERVICIOS NO INCLUIDOS EN CONCEPTOS ANTERIORES</t>
  </si>
  <si>
    <t>2.3.2 - TEXTILES Y VESTUARIOS</t>
  </si>
  <si>
    <t>2.3.6 - PRODUCTOS DE MINERALES, METÁLICOS Y NO METÁLICOS</t>
  </si>
  <si>
    <t>2.6 - BIENES MUEBLES, INMUEBLES E INTANGIBLES</t>
  </si>
  <si>
    <t>2.6.5 - MAQUINARIA, OTROS EQUIPOS Y HERRAMIENTAS</t>
  </si>
  <si>
    <t>2.2.7 - SERVICIOS DE CONSERVACIÓN, REPARACIONES MENORES E INSTALACIONES TEMPORALES</t>
  </si>
  <si>
    <t>2.3.1 - ALIMENTOS Y PRODUCTOS AGROFORESTALES</t>
  </si>
  <si>
    <t>2.3.5 - CUERO, CAUCHO Y PLÁSTICO</t>
  </si>
  <si>
    <t>2.6.1 - MOBILIARIO Y EQUIPO</t>
  </si>
  <si>
    <t>2.6.6 - EQUIPOS DE DEFENSA Y SEGURIDAD</t>
  </si>
  <si>
    <t>0003 - Conservación, restauración y salvaguarda de las colecciones de museos</t>
  </si>
  <si>
    <t>2.3.3 - PAPEL, CARTÓN E IMPRESOS</t>
  </si>
  <si>
    <t>2.6.2 - MOBILIARIO Y EQUIPO DE AUDIO, AUDIOVISUAL, RECREATIVO Y EDUCACIONAL</t>
  </si>
  <si>
    <t>2.6.8 - BIENES INTANGIBLES</t>
  </si>
  <si>
    <t>PROGRAMACION DE PRESUPUESTO</t>
  </si>
  <si>
    <t>AÑO 2025</t>
  </si>
  <si>
    <t>DIRECCION GENERAL DE MUSEOS</t>
  </si>
  <si>
    <t xml:space="preserve">TOTAL  GENERAL PRESUPUESTADO </t>
  </si>
  <si>
    <t>Departamento Administrativo y Financiero</t>
  </si>
  <si>
    <t>CUENTA</t>
  </si>
  <si>
    <t>DESCRIPCION</t>
  </si>
  <si>
    <t>INFORMACION GENERAL</t>
  </si>
  <si>
    <t>MINISTERIO DE CULTURA</t>
  </si>
  <si>
    <t>2.1.2.2.04</t>
  </si>
  <si>
    <t>0216</t>
  </si>
  <si>
    <t>0006</t>
  </si>
  <si>
    <t>08</t>
  </si>
  <si>
    <t>0001</t>
  </si>
  <si>
    <t>DIRECCIÓN GENERAL DE MUSEOS</t>
  </si>
  <si>
    <t>Difusión patrimonio cultural [material e inmaterial]</t>
  </si>
  <si>
    <t>Público en general acceden a los edificios patrimoniales y museos</t>
  </si>
  <si>
    <t>MONTO (RD$)</t>
  </si>
  <si>
    <t xml:space="preserve">2.1.1.1.01 </t>
  </si>
  <si>
    <t xml:space="preserve"> Suplencias</t>
  </si>
  <si>
    <t>Sueldos empleados fijos</t>
  </si>
  <si>
    <t xml:space="preserve">2.1.1.2.03 </t>
  </si>
  <si>
    <t>Periodo probatorio de ingreso a carrera</t>
  </si>
  <si>
    <t xml:space="preserve">2.1.1.2.05 </t>
  </si>
  <si>
    <t>Empleados temporales</t>
  </si>
  <si>
    <t xml:space="preserve">2.1.1.2.08  </t>
  </si>
  <si>
    <t xml:space="preserve"> Interinato</t>
  </si>
  <si>
    <t xml:space="preserve">2.1.1.2.11 </t>
  </si>
  <si>
    <t>Sueldos al personal fijo en trámite de pensiones</t>
  </si>
  <si>
    <t xml:space="preserve">2.1.1.3.01 </t>
  </si>
  <si>
    <t xml:space="preserve">2.1.1.4.01 </t>
  </si>
  <si>
    <t xml:space="preserve"> Sueldo Anual No. 13</t>
  </si>
  <si>
    <t xml:space="preserve">  Prima de transporte</t>
  </si>
  <si>
    <t>Incentivo por Rendimiento Individual</t>
  </si>
  <si>
    <t>2.1.2.2.06</t>
  </si>
  <si>
    <t>Bono por desempeño a servidores de carrera</t>
  </si>
  <si>
    <t xml:space="preserve">2.1.2.2.09 </t>
  </si>
  <si>
    <t>Compensación por cumplimiento de indicadores del MAP</t>
  </si>
  <si>
    <t>2.1.2.2.10</t>
  </si>
  <si>
    <t>Compensación extraordinaria anual</t>
  </si>
  <si>
    <t>2.1.2.2.15</t>
  </si>
  <si>
    <t xml:space="preserve"> Contribuciones al seguro de salud</t>
  </si>
  <si>
    <t xml:space="preserve">2.1.5.1.01 </t>
  </si>
  <si>
    <t xml:space="preserve"> Contribuciones al seguro de pensiones</t>
  </si>
  <si>
    <t xml:space="preserve">2.1.5.2.01 </t>
  </si>
  <si>
    <t xml:space="preserve"> Contribuciones al seguro de riesgo laboral</t>
  </si>
  <si>
    <t xml:space="preserve">2.1.5.3.01 </t>
  </si>
  <si>
    <t xml:space="preserve">2.2.1.3.01 </t>
  </si>
  <si>
    <t>Teléfono local</t>
  </si>
  <si>
    <t>2.2.1.6.01</t>
  </si>
  <si>
    <t>Energía eléctrica</t>
  </si>
  <si>
    <t>Agua</t>
  </si>
  <si>
    <t xml:space="preserve">2.2.1.7.01  </t>
  </si>
  <si>
    <t>Recolección de residuos</t>
  </si>
  <si>
    <t xml:space="preserve">2.2.1.8.01 </t>
  </si>
  <si>
    <t xml:space="preserve"> Publicidad y propaganda</t>
  </si>
  <si>
    <t xml:space="preserve">2.2.2.1.01 </t>
  </si>
  <si>
    <t xml:space="preserve"> Impresión, encuadernación y rotulación</t>
  </si>
  <si>
    <t xml:space="preserve">2.2.2.2.01 </t>
  </si>
  <si>
    <t>Otros alquileres y arrendamientos por derechos de usos</t>
  </si>
  <si>
    <t xml:space="preserve">2.2.5.8.01 </t>
  </si>
  <si>
    <t>Reparaciones y mantenimientos menores en edificaciones</t>
  </si>
  <si>
    <t xml:space="preserve">2.2.7.1.01 </t>
  </si>
  <si>
    <t>Mantenimiento y reparación de equipos de transporte, tracción y elevación</t>
  </si>
  <si>
    <t>2.2.7.2.06</t>
  </si>
  <si>
    <t>Instalaciones temporales</t>
  </si>
  <si>
    <t>2.2.7.3.01</t>
  </si>
  <si>
    <t>2.2.8.5.01</t>
  </si>
  <si>
    <t>Fumigación</t>
  </si>
  <si>
    <t>2.2.8.6.01</t>
  </si>
  <si>
    <t>Eventos generales</t>
  </si>
  <si>
    <t xml:space="preserve"> Actuaciones artísticas</t>
  </si>
  <si>
    <t xml:space="preserve">2.2.8.6.04 </t>
  </si>
  <si>
    <t>Servicios técnicos y profesionales</t>
  </si>
  <si>
    <t xml:space="preserve">2.2.8.7.01 </t>
  </si>
  <si>
    <t xml:space="preserve"> Otros servicios técnicos profesionales</t>
  </si>
  <si>
    <t xml:space="preserve">2.2.8.7.06 </t>
  </si>
  <si>
    <t xml:space="preserve"> Servicios de Catering</t>
  </si>
  <si>
    <t xml:space="preserve">2.2.9.2.03 </t>
  </si>
  <si>
    <t>DIRECCION Y COORDINACION</t>
  </si>
  <si>
    <t>0002</t>
  </si>
  <si>
    <t>NOCHES LARGAS DE MUSEOS</t>
  </si>
  <si>
    <t>Alimentos y bebidas para personas</t>
  </si>
  <si>
    <t xml:space="preserve">2.3.1.1.01 </t>
  </si>
  <si>
    <t>Madera, corcho y sus manufacturas</t>
  </si>
  <si>
    <t xml:space="preserve">2.3.1.4.01 </t>
  </si>
  <si>
    <t>Prendas y accesorios de vestir</t>
  </si>
  <si>
    <t>2.3.2.3.01</t>
  </si>
  <si>
    <t>Calzados</t>
  </si>
  <si>
    <t xml:space="preserve">2.3.2.4.01 </t>
  </si>
  <si>
    <t>Plástico</t>
  </si>
  <si>
    <t xml:space="preserve">2.3.5.5.01 </t>
  </si>
  <si>
    <t>Productos explosivos y pirotecnia</t>
  </si>
  <si>
    <t xml:space="preserve">2.3.7.2.01 </t>
  </si>
  <si>
    <t>Productos fotoquímicos</t>
  </si>
  <si>
    <t xml:space="preserve">2.3.7.2.02 </t>
  </si>
  <si>
    <t>Pinturas, lacas, barnices, diluyentes y absorbentes para pinturas</t>
  </si>
  <si>
    <t xml:space="preserve">2.3.7.2.06 </t>
  </si>
  <si>
    <t>Útiles y materiales de limpieza e higiene</t>
  </si>
  <si>
    <t xml:space="preserve">2.3.9.1.01 </t>
  </si>
  <si>
    <t>Útiles  y materiales de escritorio, oficina e informática</t>
  </si>
  <si>
    <t xml:space="preserve">2.3.9.2.01 </t>
  </si>
  <si>
    <t xml:space="preserve"> Accesorios</t>
  </si>
  <si>
    <t>2.3.9.8.02</t>
  </si>
  <si>
    <t>Electrodomésticos</t>
  </si>
  <si>
    <t xml:space="preserve">2.6.1.4.01 </t>
  </si>
  <si>
    <t>Equipos de seguridad</t>
  </si>
  <si>
    <t xml:space="preserve">2.6.6.2.01 </t>
  </si>
  <si>
    <t xml:space="preserve"> Reparaciones y mantenimientos menores en edificaciones</t>
  </si>
  <si>
    <t>Mantenimiento y reparación de obras de ingeniería civil o infraestructura</t>
  </si>
  <si>
    <t xml:space="preserve">2.2.7.1.04 </t>
  </si>
  <si>
    <t xml:space="preserve"> Mantenimiento y reparación de instalaciones eléctricas</t>
  </si>
  <si>
    <t xml:space="preserve">2.2.7.1.06 </t>
  </si>
  <si>
    <t xml:space="preserve"> Mantenimiento y reparación de equipos de transporte, tracción y elevación</t>
  </si>
  <si>
    <t xml:space="preserve">2.2.7.2.06 </t>
  </si>
  <si>
    <t xml:space="preserve"> Mantenimiento y reparación de equipos industriales y producción</t>
  </si>
  <si>
    <t xml:space="preserve">2.2.7.2.07 </t>
  </si>
  <si>
    <t xml:space="preserve"> Servicios de mantenimiento, reparación, desmonte e instalación</t>
  </si>
  <si>
    <t xml:space="preserve">2.2.7.2.08 </t>
  </si>
  <si>
    <t xml:space="preserve"> Fumigación</t>
  </si>
  <si>
    <t xml:space="preserve">2.2.8.5.01 </t>
  </si>
  <si>
    <t xml:space="preserve"> Servicios técnicos y profesionales</t>
  </si>
  <si>
    <t>Servicios de capacitación</t>
  </si>
  <si>
    <t xml:space="preserve">2.2.8.7.04 </t>
  </si>
  <si>
    <t xml:space="preserve"> Papel de escritorio</t>
  </si>
  <si>
    <t xml:space="preserve">2.3.3.1.01 </t>
  </si>
  <si>
    <t xml:space="preserve"> Papel y cartón</t>
  </si>
  <si>
    <t>2.3.3.2.01</t>
  </si>
  <si>
    <t xml:space="preserve"> Herramientas menores</t>
  </si>
  <si>
    <t>2.3.6.3.04</t>
  </si>
  <si>
    <t xml:space="preserve"> Gasolina</t>
  </si>
  <si>
    <t>2.3.7.1.01</t>
  </si>
  <si>
    <t xml:space="preserve"> Otros productos químicos y conexos</t>
  </si>
  <si>
    <t xml:space="preserve">2.3.7.2.99 </t>
  </si>
  <si>
    <t xml:space="preserve"> Útiles  y materiales de escritorio, oficina e informática</t>
  </si>
  <si>
    <t>Útiles y materiales  escolares y de enseñanzas</t>
  </si>
  <si>
    <t xml:space="preserve">2.3.9.2.02 </t>
  </si>
  <si>
    <t xml:space="preserve"> Útiles menores médico, quirúrgicos o de laboratorio</t>
  </si>
  <si>
    <t xml:space="preserve">2.3.9.3.01 </t>
  </si>
  <si>
    <t>Útiles de cocina y comedor</t>
  </si>
  <si>
    <t xml:space="preserve">2.3.9.5.01 </t>
  </si>
  <si>
    <t>Productos eléctricos y afines</t>
  </si>
  <si>
    <t xml:space="preserve">2.3.9.6.01 </t>
  </si>
  <si>
    <t xml:space="preserve"> Productos y útiles diversos</t>
  </si>
  <si>
    <t xml:space="preserve">2.3.9.9.05 </t>
  </si>
  <si>
    <t>2.6.1.1.01</t>
  </si>
  <si>
    <t>Muebles, equipos de oficina y estantería</t>
  </si>
  <si>
    <t>Equipos de tecnología de la información y comunicación</t>
  </si>
  <si>
    <t xml:space="preserve">2.6.1.3.01 </t>
  </si>
  <si>
    <t>Equipos y Aparatos Audiovisuales</t>
  </si>
  <si>
    <t xml:space="preserve">2.6.2.1.01 </t>
  </si>
  <si>
    <t>Equipo de comunicación, telecomunicaciones y señalamiento</t>
  </si>
  <si>
    <t xml:space="preserve">2.6.5.5.01 </t>
  </si>
  <si>
    <t xml:space="preserve"> Equipo de generación eléctrica y a fines</t>
  </si>
  <si>
    <t>2.6.5.6.01</t>
  </si>
  <si>
    <t>2.6.8.9.01</t>
  </si>
  <si>
    <t xml:space="preserve"> Otros activos intangibles</t>
  </si>
  <si>
    <t>CONVERSACION, REST. Y SALVAGUARDA DE LAS COLECCIONES DE MUSEOS</t>
  </si>
  <si>
    <t>0003</t>
  </si>
  <si>
    <t>REMUNERACIONES Y CONTRIBUCIONES</t>
  </si>
  <si>
    <t>2.1.1.</t>
  </si>
  <si>
    <t>2.1.2.</t>
  </si>
  <si>
    <t>REMUNERACIONES</t>
  </si>
  <si>
    <t>SOBRESUELDOS</t>
  </si>
  <si>
    <t>2.1.5</t>
  </si>
  <si>
    <t>CONTRIBUCIONES A LA SEGURIDAD SOCIAL</t>
  </si>
  <si>
    <t>CONTRATACIÓN DE SERVICIOS</t>
  </si>
  <si>
    <t>2.2.1</t>
  </si>
  <si>
    <t>SERVICIOS BÁSICOS</t>
  </si>
  <si>
    <t>SUB TOTAL</t>
  </si>
  <si>
    <t>2.2.2</t>
  </si>
  <si>
    <t>2.2.5</t>
  </si>
  <si>
    <t>2.2.7</t>
  </si>
  <si>
    <t>2.2.8</t>
  </si>
  <si>
    <t>PUBLICIDAD, IMPRESIÓN Y ENCUADERNACIÓN</t>
  </si>
  <si>
    <t>ALQUILERES Y RENTAS</t>
  </si>
  <si>
    <t>2.2.9</t>
  </si>
  <si>
    <t>SERVICIOS DE CONSERVACIÓN, REPARACIONES MENORES E INSTALACIONES TEMPORALES</t>
  </si>
  <si>
    <t>2.3.7</t>
  </si>
  <si>
    <t>2.3.9</t>
  </si>
  <si>
    <t>OTROS SERVICIOS NO INCLUIDOS EN CONCEPTOS ANTERIORES</t>
  </si>
  <si>
    <t>OTRAS CONTRATACIONES DE SERVICIOS</t>
  </si>
  <si>
    <t>MATERIALES Y SUMINISTROS</t>
  </si>
  <si>
    <t xml:space="preserve"> COMBUSTIBLES, LUBRICANTES, PRODUCTOS QUÍMICOS Y CONEXOS</t>
  </si>
  <si>
    <t>PRODUCTOS Y ÚTILES VARIOS</t>
  </si>
  <si>
    <t>COMBUSTIBLES, LUBRICANTES, PRODUCTOS QUÍMICOS Y CONEXOS</t>
  </si>
  <si>
    <t>BIENES MUEBLES, INMUEBLES E INTANGIBLES</t>
  </si>
  <si>
    <t>2.6.1</t>
  </si>
  <si>
    <t>MOBILIARIO Y EQUIPO</t>
  </si>
  <si>
    <t>_____________________________________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</si>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</sst>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[$$-409]#,##0.00_);\([$$-409]#,##0.0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2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9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4" fontId="0" fillId="0" borderId="0" xfId="1" applyNumberFormat="1" applyFont="1" applyFill="1"/>
    <xf numFmtId="4" fontId="0" fillId="0" borderId="0" xfId="1" applyNumberFormat="1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 vertical="top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 vertical="top"/>
    </xf>
    <xf numFmtId="4" fontId="2" fillId="3" borderId="0" xfId="0" applyNumberFormat="1" applyFont="1" applyFill="1"/>
    <xf numFmtId="0" fontId="2" fillId="4" borderId="0" xfId="0" applyFont="1" applyFill="1"/>
    <xf numFmtId="4" fontId="2" fillId="4" borderId="0" xfId="0" applyNumberFormat="1" applyFont="1" applyFill="1"/>
    <xf numFmtId="0" fontId="0" fillId="3" borderId="0" xfId="0" applyFill="1" applyAlignment="1">
      <alignment horizontal="left" vertical="top"/>
    </xf>
    <xf numFmtId="4" fontId="0" fillId="3" borderId="0" xfId="0" applyNumberFormat="1" applyFill="1"/>
    <xf numFmtId="4" fontId="2" fillId="3" borderId="1" xfId="0" applyNumberFormat="1" applyFont="1" applyFill="1" applyBorder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4" fontId="5" fillId="2" borderId="0" xfId="0" applyNumberFormat="1" applyFont="1" applyFill="1"/>
    <xf numFmtId="0" fontId="5" fillId="2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4" fontId="0" fillId="4" borderId="0" xfId="0" applyNumberFormat="1" applyFill="1"/>
    <xf numFmtId="0" fontId="5" fillId="2" borderId="0" xfId="0" applyFont="1" applyFill="1" applyAlignment="1">
      <alignment vertical="top"/>
    </xf>
    <xf numFmtId="4" fontId="5" fillId="2" borderId="1" xfId="0" applyNumberFormat="1" applyFont="1" applyFill="1" applyBorder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112059</xdr:colOff>
      <xdr:row>0</xdr:row>
      <xdr:rowOff>78441</xdr:rowOff>
    </xdr:from>
    <xdr:ext cx="1489517" cy="829236"/>
    <xdr:pic>
      <xdr:nvPicPr>
        <xdr:cNvPr id="2" name="Imagen 1">
          <a:extLst>
            <a:ext uri="{FF2B5EF4-FFF2-40B4-BE49-F238E27FC236}">
              <a16:creationId xmlns:a16="http://schemas.microsoft.com/office/drawing/2014/main" id="{14EC09AC-EFF7-45F7-A93C-FB37623D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78441"/>
          <a:ext cx="1489517" cy="829236"/>
        </a:xfrm>
        <a:prstGeom prst="rect">
          <a:avLst/>
        </a:prstGeom>
      </xdr:spPr>
    </xdr:pic>
    <xdr:clientData/>
  </xdr:oneCellAnchor>
  <xdr:oneCellAnchor>
    <xdr:from>
      <xdr:col>1</xdr:col>
      <xdr:colOff>4437529</xdr:colOff>
      <xdr:row>0</xdr:row>
      <xdr:rowOff>56030</xdr:rowOff>
    </xdr:from>
    <xdr:ext cx="1434049" cy="840440"/>
    <xdr:pic>
      <xdr:nvPicPr>
        <xdr:cNvPr id="3" name="Imagen 2">
          <a:extLst>
            <a:ext uri="{FF2B5EF4-FFF2-40B4-BE49-F238E27FC236}">
              <a16:creationId xmlns:a16="http://schemas.microsoft.com/office/drawing/2014/main" id="{9B906680-F0B6-43AB-A2FD-D51A5B9436AD}"/>
            </a:ext>
            <a:ext uri="{147F2762-F138-4A5C-976F-8EAC2B608ADB}">
              <a16:predDERef xmlns:a16="http://schemas.microsoft.com/office/drawing/2014/main" pred="{B0247657-A1F3-1000-D7C5-0DC58892E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529" y="56030"/>
          <a:ext cx="1434049" cy="8404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F452-6FF3-45C5-AFCC-71E3B1CD5E31}">
  <dimension ref="A1:E133"/>
  <sheetViews>
    <sheetView tabSelected="1" zoomScale="85" zoomScaleNormal="85" workbookViewId="0">
      <selection activeCell="A4" sqref="A4:C4"/>
    </sheetView>
  </sheetViews>
  <sheetFormatPr baseColWidth="10" defaultRowHeight="15" x14ac:dyDescent="0.25"/>
  <cols>
    <col min="1" max="1" width="11.42578125" style="14"/>
    <col min="2" max="2" width="73.140625" style="6" customWidth="1"/>
    <col min="3" max="3" width="16.28515625" style="10" bestFit="1" customWidth="1"/>
    <col min="4" max="4" width="19.28515625" style="10" customWidth="1"/>
    <col min="5" max="5" width="59.7109375" customWidth="1"/>
    <col min="6" max="6" width="15.140625" bestFit="1" customWidth="1"/>
  </cols>
  <sheetData>
    <row r="1" spans="1:5" ht="24" x14ac:dyDescent="0.25">
      <c r="A1" s="44" t="s">
        <v>17</v>
      </c>
      <c r="B1" s="44"/>
      <c r="C1" s="44"/>
      <c r="D1" s="41"/>
    </row>
    <row r="2" spans="1:5" ht="24" customHeight="1" x14ac:dyDescent="0.25">
      <c r="A2" s="45" t="s">
        <v>19</v>
      </c>
      <c r="B2" s="45"/>
      <c r="C2" s="45"/>
      <c r="D2" s="40"/>
    </row>
    <row r="3" spans="1:5" ht="18.75" x14ac:dyDescent="0.25">
      <c r="A3" s="46" t="s">
        <v>15</v>
      </c>
      <c r="B3" s="46"/>
      <c r="C3" s="46"/>
      <c r="D3" s="40"/>
    </row>
    <row r="4" spans="1:5" ht="18.75" x14ac:dyDescent="0.25">
      <c r="A4" s="46" t="s">
        <v>16</v>
      </c>
      <c r="B4" s="46"/>
      <c r="C4" s="46"/>
      <c r="D4" s="40"/>
    </row>
    <row r="5" spans="1:5" s="5" customFormat="1" x14ac:dyDescent="0.25">
      <c r="A5" s="47" t="s">
        <v>22</v>
      </c>
      <c r="B5" s="47"/>
      <c r="C5" s="18"/>
      <c r="D5" s="11"/>
    </row>
    <row r="6" spans="1:5" s="5" customFormat="1" x14ac:dyDescent="0.25">
      <c r="A6" s="15" t="s">
        <v>25</v>
      </c>
      <c r="B6" s="7" t="s">
        <v>23</v>
      </c>
      <c r="C6" s="11"/>
      <c r="D6" s="11"/>
    </row>
    <row r="7" spans="1:5" s="5" customFormat="1" x14ac:dyDescent="0.25">
      <c r="A7" s="15" t="s">
        <v>26</v>
      </c>
      <c r="B7" s="7" t="s">
        <v>29</v>
      </c>
      <c r="C7" s="11"/>
      <c r="D7" s="11"/>
    </row>
    <row r="8" spans="1:5" x14ac:dyDescent="0.25">
      <c r="A8" s="16">
        <v>12</v>
      </c>
      <c r="B8" s="8" t="s">
        <v>30</v>
      </c>
    </row>
    <row r="9" spans="1:5" s="5" customFormat="1" x14ac:dyDescent="0.25">
      <c r="A9" s="15" t="s">
        <v>27</v>
      </c>
      <c r="B9" s="7" t="s">
        <v>31</v>
      </c>
      <c r="C9" s="11"/>
      <c r="D9" s="11"/>
    </row>
    <row r="10" spans="1:5" s="5" customFormat="1" x14ac:dyDescent="0.25">
      <c r="A10" s="15"/>
      <c r="B10" s="7"/>
      <c r="C10" s="11"/>
      <c r="D10" s="11"/>
    </row>
    <row r="11" spans="1:5" s="5" customFormat="1" x14ac:dyDescent="0.25">
      <c r="A11" s="19" t="s">
        <v>20</v>
      </c>
      <c r="B11" s="17" t="s">
        <v>21</v>
      </c>
      <c r="C11" s="18" t="s">
        <v>32</v>
      </c>
      <c r="D11" s="11"/>
    </row>
    <row r="12" spans="1:5" s="5" customFormat="1" x14ac:dyDescent="0.25">
      <c r="A12" s="30" t="s">
        <v>28</v>
      </c>
      <c r="B12" s="31" t="s">
        <v>94</v>
      </c>
      <c r="C12" s="32">
        <f>SUM(C14,C22,C28,C33)</f>
        <v>317278376</v>
      </c>
      <c r="D12" s="11"/>
    </row>
    <row r="13" spans="1:5" x14ac:dyDescent="0.25">
      <c r="A13" s="14">
        <v>2.1</v>
      </c>
      <c r="B13" s="8" t="s">
        <v>174</v>
      </c>
      <c r="C13" s="10">
        <f>SUM(C15:C21,C23:C27,C29:C31)</f>
        <v>267228376</v>
      </c>
      <c r="E13" s="3"/>
    </row>
    <row r="14" spans="1:5" s="5" customFormat="1" x14ac:dyDescent="0.25">
      <c r="A14" s="28" t="s">
        <v>175</v>
      </c>
      <c r="B14" s="21" t="s">
        <v>177</v>
      </c>
      <c r="C14" s="22">
        <f>SUM(C15:C21)</f>
        <v>193062831</v>
      </c>
      <c r="D14" s="11"/>
      <c r="E14" s="4"/>
    </row>
    <row r="15" spans="1:5" x14ac:dyDescent="0.25">
      <c r="A15" s="14" t="s">
        <v>33</v>
      </c>
      <c r="B15" s="8" t="s">
        <v>35</v>
      </c>
      <c r="C15" s="12">
        <v>143201844</v>
      </c>
      <c r="E15" s="2"/>
    </row>
    <row r="16" spans="1:5" s="5" customFormat="1" x14ac:dyDescent="0.25">
      <c r="A16" s="14" t="s">
        <v>36</v>
      </c>
      <c r="B16" s="8" t="s">
        <v>34</v>
      </c>
      <c r="C16" s="12">
        <v>1056000</v>
      </c>
      <c r="D16" s="11"/>
    </row>
    <row r="17" spans="1:5" hidden="1" x14ac:dyDescent="0.25">
      <c r="A17" s="14" t="s">
        <v>38</v>
      </c>
      <c r="B17" s="8" t="s">
        <v>37</v>
      </c>
      <c r="C17" s="10">
        <v>0</v>
      </c>
    </row>
    <row r="18" spans="1:5" x14ac:dyDescent="0.25">
      <c r="A18" s="14" t="s">
        <v>40</v>
      </c>
      <c r="B18" s="8" t="s">
        <v>39</v>
      </c>
      <c r="C18" s="10">
        <v>32994000</v>
      </c>
    </row>
    <row r="19" spans="1:5" x14ac:dyDescent="0.25">
      <c r="A19" s="14" t="s">
        <v>42</v>
      </c>
      <c r="B19" s="8" t="s">
        <v>41</v>
      </c>
      <c r="C19" s="10">
        <v>840000</v>
      </c>
    </row>
    <row r="20" spans="1:5" x14ac:dyDescent="0.25">
      <c r="A20" s="14" t="s">
        <v>44</v>
      </c>
      <c r="B20" s="8" t="s">
        <v>43</v>
      </c>
      <c r="C20" s="10">
        <v>120000</v>
      </c>
    </row>
    <row r="21" spans="1:5" x14ac:dyDescent="0.25">
      <c r="A21" s="14" t="s">
        <v>45</v>
      </c>
      <c r="B21" s="8" t="s">
        <v>46</v>
      </c>
      <c r="C21" s="10">
        <v>14850987</v>
      </c>
    </row>
    <row r="22" spans="1:5" s="5" customFormat="1" x14ac:dyDescent="0.25">
      <c r="A22" s="28" t="s">
        <v>176</v>
      </c>
      <c r="B22" s="21" t="s">
        <v>178</v>
      </c>
      <c r="C22" s="22">
        <f>SUM(C23:C27)</f>
        <v>47066260</v>
      </c>
      <c r="D22" s="11"/>
    </row>
    <row r="23" spans="1:5" x14ac:dyDescent="0.25">
      <c r="A23" s="14" t="s">
        <v>24</v>
      </c>
      <c r="B23" s="8" t="s">
        <v>47</v>
      </c>
      <c r="C23" s="12">
        <v>60000</v>
      </c>
    </row>
    <row r="24" spans="1:5" x14ac:dyDescent="0.25">
      <c r="A24" s="14" t="s">
        <v>49</v>
      </c>
      <c r="B24" s="8" t="s">
        <v>48</v>
      </c>
      <c r="C24" s="12">
        <v>14810300</v>
      </c>
      <c r="E24" s="9"/>
    </row>
    <row r="25" spans="1:5" x14ac:dyDescent="0.25">
      <c r="A25" s="14" t="s">
        <v>51</v>
      </c>
      <c r="B25" s="8" t="s">
        <v>50</v>
      </c>
      <c r="C25" s="13">
        <v>2668694</v>
      </c>
    </row>
    <row r="26" spans="1:5" x14ac:dyDescent="0.25">
      <c r="A26" s="14" t="s">
        <v>53</v>
      </c>
      <c r="B26" s="8" t="s">
        <v>52</v>
      </c>
      <c r="C26" s="13">
        <v>14766133</v>
      </c>
    </row>
    <row r="27" spans="1:5" x14ac:dyDescent="0.25">
      <c r="A27" s="14" t="s">
        <v>55</v>
      </c>
      <c r="B27" s="8" t="s">
        <v>54</v>
      </c>
      <c r="C27" s="13">
        <v>14761133</v>
      </c>
    </row>
    <row r="28" spans="1:5" s="5" customFormat="1" x14ac:dyDescent="0.25">
      <c r="A28" s="28" t="s">
        <v>179</v>
      </c>
      <c r="B28" s="21" t="s">
        <v>180</v>
      </c>
      <c r="C28" s="22">
        <f>SUM(C29:C31)</f>
        <v>27099285</v>
      </c>
      <c r="D28" s="11"/>
    </row>
    <row r="29" spans="1:5" x14ac:dyDescent="0.25">
      <c r="A29" s="14" t="s">
        <v>57</v>
      </c>
      <c r="B29" s="8" t="s">
        <v>56</v>
      </c>
      <c r="C29" s="12">
        <v>12621203</v>
      </c>
    </row>
    <row r="30" spans="1:5" x14ac:dyDescent="0.25">
      <c r="A30" s="14" t="s">
        <v>59</v>
      </c>
      <c r="B30" s="8" t="s">
        <v>58</v>
      </c>
      <c r="C30" s="12">
        <v>12653042</v>
      </c>
    </row>
    <row r="31" spans="1:5" x14ac:dyDescent="0.25">
      <c r="A31" s="14" t="s">
        <v>61</v>
      </c>
      <c r="B31" s="8" t="s">
        <v>60</v>
      </c>
      <c r="C31" s="12">
        <v>1825040</v>
      </c>
    </row>
    <row r="32" spans="1:5" x14ac:dyDescent="0.25">
      <c r="A32" s="29">
        <v>2.2000000000000002</v>
      </c>
      <c r="B32" s="25" t="s">
        <v>181</v>
      </c>
      <c r="C32" s="26">
        <f>SUM(C34:C37)</f>
        <v>50050000</v>
      </c>
    </row>
    <row r="33" spans="1:5" s="5" customFormat="1" x14ac:dyDescent="0.25">
      <c r="A33" s="28" t="s">
        <v>182</v>
      </c>
      <c r="B33" s="21" t="s">
        <v>183</v>
      </c>
      <c r="C33" s="22">
        <f>SUM(C34:C37)</f>
        <v>50050000</v>
      </c>
      <c r="D33" s="11"/>
    </row>
    <row r="34" spans="1:5" x14ac:dyDescent="0.25">
      <c r="A34" s="14" t="s">
        <v>62</v>
      </c>
      <c r="B34" s="8" t="s">
        <v>63</v>
      </c>
      <c r="C34" s="10">
        <v>4000000</v>
      </c>
    </row>
    <row r="35" spans="1:5" x14ac:dyDescent="0.25">
      <c r="A35" s="14" t="s">
        <v>64</v>
      </c>
      <c r="B35" s="8" t="s">
        <v>65</v>
      </c>
      <c r="C35" s="10">
        <v>45450000</v>
      </c>
    </row>
    <row r="36" spans="1:5" x14ac:dyDescent="0.25">
      <c r="A36" s="14" t="s">
        <v>67</v>
      </c>
      <c r="B36" s="8" t="s">
        <v>66</v>
      </c>
      <c r="C36" s="10">
        <v>400000</v>
      </c>
    </row>
    <row r="37" spans="1:5" x14ac:dyDescent="0.25">
      <c r="A37" s="14" t="s">
        <v>69</v>
      </c>
      <c r="B37" s="8" t="s">
        <v>68</v>
      </c>
      <c r="C37" s="10">
        <v>200000</v>
      </c>
    </row>
    <row r="38" spans="1:5" ht="15.75" thickBot="1" x14ac:dyDescent="0.3">
      <c r="A38" s="29"/>
      <c r="B38" s="21" t="s">
        <v>184</v>
      </c>
      <c r="C38" s="27">
        <f>+C12</f>
        <v>317278376</v>
      </c>
    </row>
    <row r="39" spans="1:5" ht="15.75" thickTop="1" x14ac:dyDescent="0.25"/>
    <row r="40" spans="1:5" x14ac:dyDescent="0.25">
      <c r="A40" s="30" t="s">
        <v>95</v>
      </c>
      <c r="B40" s="33" t="s">
        <v>96</v>
      </c>
      <c r="C40" s="32">
        <v>21121616</v>
      </c>
    </row>
    <row r="41" spans="1:5" x14ac:dyDescent="0.25">
      <c r="A41" s="14">
        <v>2.2000000000000002</v>
      </c>
      <c r="B41" t="s">
        <v>181</v>
      </c>
      <c r="C41" s="10">
        <f>SUM(C43:C44,C46,C48:C50,C52:C56,C58)</f>
        <v>18800000</v>
      </c>
    </row>
    <row r="42" spans="1:5" x14ac:dyDescent="0.25">
      <c r="A42" s="28" t="s">
        <v>185</v>
      </c>
      <c r="B42" s="20" t="s">
        <v>189</v>
      </c>
      <c r="C42" s="22">
        <f>SUM(C43:C44)</f>
        <v>3000000</v>
      </c>
    </row>
    <row r="43" spans="1:5" hidden="1" x14ac:dyDescent="0.25">
      <c r="A43" s="14" t="s">
        <v>71</v>
      </c>
      <c r="B43" t="s">
        <v>70</v>
      </c>
    </row>
    <row r="44" spans="1:5" x14ac:dyDescent="0.25">
      <c r="A44" s="14" t="s">
        <v>73</v>
      </c>
      <c r="B44" t="s">
        <v>72</v>
      </c>
      <c r="C44" s="10">
        <v>3000000</v>
      </c>
      <c r="E44" s="1"/>
    </row>
    <row r="45" spans="1:5" x14ac:dyDescent="0.25">
      <c r="A45" s="28" t="s">
        <v>186</v>
      </c>
      <c r="B45" s="20" t="s">
        <v>190</v>
      </c>
      <c r="C45" s="22">
        <f>SUM(C46)</f>
        <v>800000</v>
      </c>
    </row>
    <row r="46" spans="1:5" x14ac:dyDescent="0.25">
      <c r="A46" s="14" t="s">
        <v>75</v>
      </c>
      <c r="B46" t="s">
        <v>74</v>
      </c>
      <c r="C46" s="10">
        <v>800000</v>
      </c>
      <c r="E46" s="1"/>
    </row>
    <row r="47" spans="1:5" x14ac:dyDescent="0.25">
      <c r="A47" s="28" t="s">
        <v>187</v>
      </c>
      <c r="B47" s="20" t="s">
        <v>192</v>
      </c>
      <c r="C47" s="22">
        <f>SUM(C48:C50)</f>
        <v>10500000</v>
      </c>
    </row>
    <row r="48" spans="1:5" x14ac:dyDescent="0.25">
      <c r="A48" s="14" t="s">
        <v>77</v>
      </c>
      <c r="B48" t="s">
        <v>76</v>
      </c>
      <c r="C48" s="10">
        <v>10000000</v>
      </c>
    </row>
    <row r="49" spans="1:5" x14ac:dyDescent="0.25">
      <c r="A49" s="14" t="s">
        <v>79</v>
      </c>
      <c r="B49" t="s">
        <v>78</v>
      </c>
      <c r="C49" s="10">
        <v>500000</v>
      </c>
    </row>
    <row r="50" spans="1:5" hidden="1" x14ac:dyDescent="0.25">
      <c r="A50" s="14" t="s">
        <v>81</v>
      </c>
      <c r="B50" t="s">
        <v>80</v>
      </c>
      <c r="C50" s="10">
        <v>0</v>
      </c>
      <c r="E50" s="9"/>
    </row>
    <row r="51" spans="1:5" x14ac:dyDescent="0.25">
      <c r="A51" s="28" t="s">
        <v>188</v>
      </c>
      <c r="B51" s="20" t="s">
        <v>195</v>
      </c>
      <c r="C51" s="22">
        <f>SUM(C52:C56)</f>
        <v>1500000</v>
      </c>
    </row>
    <row r="52" spans="1:5" x14ac:dyDescent="0.25">
      <c r="A52" s="14" t="s">
        <v>82</v>
      </c>
      <c r="B52" t="s">
        <v>83</v>
      </c>
      <c r="C52" s="10">
        <v>900000</v>
      </c>
    </row>
    <row r="53" spans="1:5" hidden="1" x14ac:dyDescent="0.25">
      <c r="A53" s="14" t="s">
        <v>84</v>
      </c>
      <c r="B53" t="s">
        <v>85</v>
      </c>
    </row>
    <row r="54" spans="1:5" hidden="1" x14ac:dyDescent="0.25">
      <c r="A54" s="14" t="s">
        <v>87</v>
      </c>
      <c r="B54" t="s">
        <v>86</v>
      </c>
    </row>
    <row r="55" spans="1:5" x14ac:dyDescent="0.25">
      <c r="A55" s="14" t="s">
        <v>89</v>
      </c>
      <c r="B55" t="s">
        <v>88</v>
      </c>
      <c r="C55" s="10">
        <v>300000</v>
      </c>
    </row>
    <row r="56" spans="1:5" x14ac:dyDescent="0.25">
      <c r="A56" s="14" t="s">
        <v>91</v>
      </c>
      <c r="B56" t="s">
        <v>90</v>
      </c>
      <c r="C56" s="10">
        <v>300000</v>
      </c>
    </row>
    <row r="57" spans="1:5" x14ac:dyDescent="0.25">
      <c r="A57" s="28" t="s">
        <v>191</v>
      </c>
      <c r="B57" s="20" t="s">
        <v>196</v>
      </c>
      <c r="C57" s="22">
        <f>SUM(C58:C59)</f>
        <v>5321616</v>
      </c>
    </row>
    <row r="58" spans="1:5" x14ac:dyDescent="0.25">
      <c r="A58" s="14" t="s">
        <v>93</v>
      </c>
      <c r="B58" t="s">
        <v>92</v>
      </c>
      <c r="C58" s="10">
        <v>3000000</v>
      </c>
    </row>
    <row r="59" spans="1:5" x14ac:dyDescent="0.25">
      <c r="A59" s="34">
        <v>2.2999999999999998</v>
      </c>
      <c r="B59" s="23" t="s">
        <v>197</v>
      </c>
      <c r="C59" s="24">
        <f>SUM(C61:C62,C64:C65,C67,C69:C71,C73:C74:C75)</f>
        <v>2321616</v>
      </c>
    </row>
    <row r="60" spans="1:5" hidden="1" x14ac:dyDescent="0.25">
      <c r="B60" s="5" t="s">
        <v>7</v>
      </c>
      <c r="C60" s="11">
        <v>0</v>
      </c>
    </row>
    <row r="61" spans="1:5" hidden="1" x14ac:dyDescent="0.25">
      <c r="A61" s="14" t="s">
        <v>98</v>
      </c>
      <c r="B61" t="s">
        <v>97</v>
      </c>
      <c r="C61" s="10">
        <v>0</v>
      </c>
    </row>
    <row r="62" spans="1:5" hidden="1" x14ac:dyDescent="0.25">
      <c r="A62" s="14" t="s">
        <v>100</v>
      </c>
      <c r="B62" t="s">
        <v>99</v>
      </c>
      <c r="C62" s="10">
        <v>0</v>
      </c>
    </row>
    <row r="63" spans="1:5" hidden="1" x14ac:dyDescent="0.25">
      <c r="B63" s="5" t="s">
        <v>2</v>
      </c>
      <c r="C63" s="11">
        <v>0</v>
      </c>
    </row>
    <row r="64" spans="1:5" hidden="1" x14ac:dyDescent="0.25">
      <c r="A64" s="14" t="s">
        <v>102</v>
      </c>
      <c r="B64" t="s">
        <v>101</v>
      </c>
    </row>
    <row r="65" spans="1:3" hidden="1" x14ac:dyDescent="0.25">
      <c r="A65" s="14" t="s">
        <v>104</v>
      </c>
      <c r="B65" t="s">
        <v>103</v>
      </c>
    </row>
    <row r="66" spans="1:3" hidden="1" x14ac:dyDescent="0.25">
      <c r="B66" s="5" t="s">
        <v>8</v>
      </c>
      <c r="C66" s="11">
        <v>0</v>
      </c>
    </row>
    <row r="67" spans="1:3" hidden="1" x14ac:dyDescent="0.25">
      <c r="A67" s="14" t="s">
        <v>106</v>
      </c>
      <c r="B67" t="s">
        <v>105</v>
      </c>
    </row>
    <row r="68" spans="1:3" x14ac:dyDescent="0.25">
      <c r="A68" s="28" t="s">
        <v>193</v>
      </c>
      <c r="B68" s="20" t="s">
        <v>198</v>
      </c>
      <c r="C68" s="22">
        <f>SUM(C69:C71)</f>
        <v>500000</v>
      </c>
    </row>
    <row r="69" spans="1:3" hidden="1" x14ac:dyDescent="0.25">
      <c r="A69" s="14" t="s">
        <v>108</v>
      </c>
      <c r="B69" t="s">
        <v>107</v>
      </c>
      <c r="C69" s="10">
        <v>0</v>
      </c>
    </row>
    <row r="70" spans="1:3" hidden="1" x14ac:dyDescent="0.25">
      <c r="A70" s="14" t="s">
        <v>110</v>
      </c>
      <c r="B70" t="s">
        <v>109</v>
      </c>
      <c r="C70" s="10">
        <v>0</v>
      </c>
    </row>
    <row r="71" spans="1:3" x14ac:dyDescent="0.25">
      <c r="A71" s="14" t="s">
        <v>112</v>
      </c>
      <c r="B71" t="s">
        <v>111</v>
      </c>
      <c r="C71" s="10">
        <v>500000</v>
      </c>
    </row>
    <row r="72" spans="1:3" x14ac:dyDescent="0.25">
      <c r="A72" s="28" t="s">
        <v>194</v>
      </c>
      <c r="B72" s="20" t="s">
        <v>199</v>
      </c>
      <c r="C72" s="22">
        <f>SUM(C73:C75)</f>
        <v>1821616</v>
      </c>
    </row>
    <row r="73" spans="1:3" x14ac:dyDescent="0.25">
      <c r="A73" s="14" t="s">
        <v>114</v>
      </c>
      <c r="B73" t="s">
        <v>113</v>
      </c>
      <c r="C73" s="10">
        <v>1021616</v>
      </c>
    </row>
    <row r="74" spans="1:3" x14ac:dyDescent="0.25">
      <c r="A74" s="14" t="s">
        <v>116</v>
      </c>
      <c r="B74" t="s">
        <v>115</v>
      </c>
      <c r="C74" s="10">
        <v>800000</v>
      </c>
    </row>
    <row r="75" spans="1:3" hidden="1" x14ac:dyDescent="0.25">
      <c r="A75" s="14" t="s">
        <v>118</v>
      </c>
      <c r="B75" t="s">
        <v>117</v>
      </c>
      <c r="C75" s="10">
        <v>0</v>
      </c>
    </row>
    <row r="76" spans="1:3" hidden="1" x14ac:dyDescent="0.25">
      <c r="B76" t="s">
        <v>4</v>
      </c>
    </row>
    <row r="77" spans="1:3" hidden="1" x14ac:dyDescent="0.25">
      <c r="B77" s="5" t="s">
        <v>9</v>
      </c>
      <c r="C77" s="11">
        <v>0</v>
      </c>
    </row>
    <row r="78" spans="1:3" hidden="1" x14ac:dyDescent="0.25">
      <c r="A78" s="14" t="s">
        <v>120</v>
      </c>
      <c r="B78" t="s">
        <v>119</v>
      </c>
    </row>
    <row r="79" spans="1:3" hidden="1" x14ac:dyDescent="0.25">
      <c r="B79" s="5" t="s">
        <v>10</v>
      </c>
      <c r="C79" s="11">
        <v>0</v>
      </c>
    </row>
    <row r="80" spans="1:3" hidden="1" x14ac:dyDescent="0.25">
      <c r="A80" s="14" t="s">
        <v>122</v>
      </c>
      <c r="B80" t="s">
        <v>121</v>
      </c>
    </row>
    <row r="81" spans="1:3" ht="15.75" thickBot="1" x14ac:dyDescent="0.3">
      <c r="A81" s="29"/>
      <c r="B81" s="21" t="s">
        <v>184</v>
      </c>
      <c r="C81" s="27">
        <f>+C40</f>
        <v>21121616</v>
      </c>
    </row>
    <row r="82" spans="1:3" ht="15.75" thickTop="1" x14ac:dyDescent="0.25"/>
    <row r="83" spans="1:3" x14ac:dyDescent="0.25">
      <c r="A83" s="30" t="s">
        <v>173</v>
      </c>
      <c r="B83" s="33" t="s">
        <v>172</v>
      </c>
      <c r="C83" s="32">
        <f>SUM(C86,C93,C99,C104,C107,C116)</f>
        <v>10400000</v>
      </c>
    </row>
    <row r="84" spans="1:3" hidden="1" x14ac:dyDescent="0.25">
      <c r="B84" t="s">
        <v>11</v>
      </c>
    </row>
    <row r="85" spans="1:3" hidden="1" x14ac:dyDescent="0.25">
      <c r="B85" t="s">
        <v>0</v>
      </c>
      <c r="C85" s="10">
        <f>SUM(C87:C92,C94:C96)</f>
        <v>0</v>
      </c>
    </row>
    <row r="86" spans="1:3" hidden="1" x14ac:dyDescent="0.25">
      <c r="B86" s="5" t="s">
        <v>6</v>
      </c>
      <c r="C86" s="11">
        <f>SUM(C87:C92)</f>
        <v>0</v>
      </c>
    </row>
    <row r="87" spans="1:3" hidden="1" x14ac:dyDescent="0.25">
      <c r="A87" s="14" t="s">
        <v>77</v>
      </c>
      <c r="B87" t="s">
        <v>123</v>
      </c>
    </row>
    <row r="88" spans="1:3" hidden="1" x14ac:dyDescent="0.25">
      <c r="A88" s="14" t="s">
        <v>125</v>
      </c>
      <c r="B88" t="s">
        <v>124</v>
      </c>
    </row>
    <row r="89" spans="1:3" hidden="1" x14ac:dyDescent="0.25">
      <c r="A89" s="14" t="s">
        <v>127</v>
      </c>
      <c r="B89" t="s">
        <v>126</v>
      </c>
    </row>
    <row r="90" spans="1:3" hidden="1" x14ac:dyDescent="0.25">
      <c r="A90" s="14" t="s">
        <v>129</v>
      </c>
      <c r="B90" t="s">
        <v>128</v>
      </c>
    </row>
    <row r="91" spans="1:3" hidden="1" x14ac:dyDescent="0.25">
      <c r="A91" s="14" t="s">
        <v>131</v>
      </c>
      <c r="B91" t="s">
        <v>130</v>
      </c>
    </row>
    <row r="92" spans="1:3" hidden="1" x14ac:dyDescent="0.25">
      <c r="A92" s="14" t="s">
        <v>133</v>
      </c>
      <c r="B92" t="s">
        <v>132</v>
      </c>
    </row>
    <row r="93" spans="1:3" hidden="1" x14ac:dyDescent="0.25">
      <c r="B93" s="5" t="s">
        <v>1</v>
      </c>
      <c r="C93" s="11"/>
    </row>
    <row r="94" spans="1:3" hidden="1" x14ac:dyDescent="0.25">
      <c r="A94" s="14" t="s">
        <v>135</v>
      </c>
      <c r="B94" t="s">
        <v>134</v>
      </c>
    </row>
    <row r="95" spans="1:3" hidden="1" x14ac:dyDescent="0.25">
      <c r="A95" s="14" t="s">
        <v>89</v>
      </c>
      <c r="B95" t="s">
        <v>136</v>
      </c>
    </row>
    <row r="96" spans="1:3" hidden="1" x14ac:dyDescent="0.25">
      <c r="A96" s="14" t="s">
        <v>138</v>
      </c>
      <c r="B96" t="s">
        <v>137</v>
      </c>
    </row>
    <row r="97" spans="1:3" hidden="1" x14ac:dyDescent="0.25">
      <c r="B97"/>
    </row>
    <row r="98" spans="1:3" x14ac:dyDescent="0.25">
      <c r="A98" s="14">
        <v>2.2999999999999998</v>
      </c>
      <c r="B98" t="s">
        <v>197</v>
      </c>
      <c r="C98" s="10">
        <f>SUM(C108:C109,C105)</f>
        <v>6400000</v>
      </c>
    </row>
    <row r="99" spans="1:3" hidden="1" x14ac:dyDescent="0.25">
      <c r="B99" s="5" t="s">
        <v>12</v>
      </c>
      <c r="C99" s="11"/>
    </row>
    <row r="100" spans="1:3" hidden="1" x14ac:dyDescent="0.25">
      <c r="A100" s="14" t="s">
        <v>140</v>
      </c>
      <c r="B100" t="s">
        <v>139</v>
      </c>
    </row>
    <row r="101" spans="1:3" hidden="1" x14ac:dyDescent="0.25">
      <c r="A101" s="14" t="s">
        <v>142</v>
      </c>
      <c r="B101" t="s">
        <v>141</v>
      </c>
    </row>
    <row r="102" spans="1:3" hidden="1" x14ac:dyDescent="0.25">
      <c r="B102" s="5" t="s">
        <v>3</v>
      </c>
      <c r="C102" s="11"/>
    </row>
    <row r="103" spans="1:3" hidden="1" x14ac:dyDescent="0.25">
      <c r="A103" s="14" t="s">
        <v>144</v>
      </c>
      <c r="B103" t="s">
        <v>143</v>
      </c>
    </row>
    <row r="104" spans="1:3" x14ac:dyDescent="0.25">
      <c r="A104" s="28" t="s">
        <v>193</v>
      </c>
      <c r="B104" s="20" t="s">
        <v>200</v>
      </c>
      <c r="C104" s="22">
        <f>SUM(C105:C106)</f>
        <v>5600000</v>
      </c>
    </row>
    <row r="105" spans="1:3" x14ac:dyDescent="0.25">
      <c r="A105" s="14" t="s">
        <v>146</v>
      </c>
      <c r="B105" t="s">
        <v>145</v>
      </c>
      <c r="C105" s="10">
        <v>5600000</v>
      </c>
    </row>
    <row r="106" spans="1:3" hidden="1" x14ac:dyDescent="0.25">
      <c r="A106" s="14" t="s">
        <v>148</v>
      </c>
      <c r="B106" t="s">
        <v>147</v>
      </c>
    </row>
    <row r="107" spans="1:3" x14ac:dyDescent="0.25">
      <c r="A107" s="28" t="s">
        <v>194</v>
      </c>
      <c r="B107" s="20" t="s">
        <v>199</v>
      </c>
      <c r="C107" s="22">
        <f>SUM(C108:C109)</f>
        <v>800000</v>
      </c>
    </row>
    <row r="108" spans="1:3" x14ac:dyDescent="0.25">
      <c r="A108" s="14" t="s">
        <v>114</v>
      </c>
      <c r="B108" t="s">
        <v>113</v>
      </c>
      <c r="C108" s="10">
        <v>400000</v>
      </c>
    </row>
    <row r="109" spans="1:3" x14ac:dyDescent="0.25">
      <c r="A109" s="14" t="s">
        <v>116</v>
      </c>
      <c r="B109" t="s">
        <v>149</v>
      </c>
      <c r="C109" s="10">
        <v>400000</v>
      </c>
    </row>
    <row r="110" spans="1:3" hidden="1" x14ac:dyDescent="0.25">
      <c r="A110" s="14" t="s">
        <v>151</v>
      </c>
      <c r="B110" t="s">
        <v>150</v>
      </c>
    </row>
    <row r="111" spans="1:3" hidden="1" x14ac:dyDescent="0.25">
      <c r="A111" s="14" t="s">
        <v>153</v>
      </c>
      <c r="B111" t="s">
        <v>152</v>
      </c>
    </row>
    <row r="112" spans="1:3" hidden="1" x14ac:dyDescent="0.25">
      <c r="A112" s="14" t="s">
        <v>155</v>
      </c>
      <c r="B112" t="s">
        <v>154</v>
      </c>
    </row>
    <row r="113" spans="1:3" hidden="1" x14ac:dyDescent="0.25">
      <c r="A113" s="14" t="s">
        <v>157</v>
      </c>
      <c r="B113" t="s">
        <v>156</v>
      </c>
    </row>
    <row r="114" spans="1:3" hidden="1" x14ac:dyDescent="0.25">
      <c r="A114" s="14" t="s">
        <v>159</v>
      </c>
      <c r="B114" t="s">
        <v>158</v>
      </c>
    </row>
    <row r="115" spans="1:3" x14ac:dyDescent="0.25">
      <c r="A115" s="35">
        <v>2.6</v>
      </c>
      <c r="B115" s="36" t="s">
        <v>201</v>
      </c>
      <c r="C115" s="37">
        <f>SUM(C117:C118)</f>
        <v>4000000</v>
      </c>
    </row>
    <row r="116" spans="1:3" x14ac:dyDescent="0.25">
      <c r="A116" s="28" t="s">
        <v>202</v>
      </c>
      <c r="B116" s="20" t="s">
        <v>203</v>
      </c>
      <c r="C116" s="22">
        <f>SUM(C117:C118)</f>
        <v>4000000</v>
      </c>
    </row>
    <row r="117" spans="1:3" x14ac:dyDescent="0.25">
      <c r="A117" s="14" t="s">
        <v>160</v>
      </c>
      <c r="B117" t="s">
        <v>161</v>
      </c>
      <c r="C117" s="10">
        <v>1000000</v>
      </c>
    </row>
    <row r="118" spans="1:3" x14ac:dyDescent="0.25">
      <c r="A118" s="14" t="s">
        <v>163</v>
      </c>
      <c r="B118" t="s">
        <v>162</v>
      </c>
      <c r="C118" s="10">
        <v>3000000</v>
      </c>
    </row>
    <row r="119" spans="1:3" hidden="1" x14ac:dyDescent="0.25">
      <c r="B119" s="5" t="s">
        <v>13</v>
      </c>
      <c r="C119" s="11">
        <f>SUM(C120)</f>
        <v>0</v>
      </c>
    </row>
    <row r="120" spans="1:3" hidden="1" x14ac:dyDescent="0.25">
      <c r="A120" s="14" t="s">
        <v>165</v>
      </c>
      <c r="B120" t="s">
        <v>164</v>
      </c>
    </row>
    <row r="121" spans="1:3" hidden="1" x14ac:dyDescent="0.25">
      <c r="B121" s="5" t="s">
        <v>5</v>
      </c>
      <c r="C121" s="11">
        <v>0</v>
      </c>
    </row>
    <row r="122" spans="1:3" hidden="1" x14ac:dyDescent="0.25">
      <c r="A122" s="14" t="s">
        <v>167</v>
      </c>
      <c r="B122" t="s">
        <v>166</v>
      </c>
    </row>
    <row r="123" spans="1:3" hidden="1" x14ac:dyDescent="0.25">
      <c r="A123" s="14" t="s">
        <v>169</v>
      </c>
      <c r="B123" t="s">
        <v>168</v>
      </c>
    </row>
    <row r="124" spans="1:3" hidden="1" x14ac:dyDescent="0.25">
      <c r="B124" s="5" t="s">
        <v>14</v>
      </c>
      <c r="C124" s="11">
        <v>0</v>
      </c>
    </row>
    <row r="125" spans="1:3" hidden="1" x14ac:dyDescent="0.25">
      <c r="A125" s="14" t="s">
        <v>170</v>
      </c>
      <c r="B125" t="s">
        <v>171</v>
      </c>
    </row>
    <row r="126" spans="1:3" ht="15.75" thickBot="1" x14ac:dyDescent="0.3">
      <c r="A126" s="29"/>
      <c r="B126" s="21" t="s">
        <v>184</v>
      </c>
      <c r="C126" s="27">
        <f>+C83</f>
        <v>10400000</v>
      </c>
    </row>
    <row r="127" spans="1:3" ht="15.75" thickTop="1" x14ac:dyDescent="0.25"/>
    <row r="128" spans="1:3" ht="15.75" thickBot="1" x14ac:dyDescent="0.3">
      <c r="B128" s="38" t="s">
        <v>18</v>
      </c>
      <c r="C128" s="39">
        <f>+C38+C81+C126</f>
        <v>348799992</v>
      </c>
    </row>
    <row r="129" spans="2:2" ht="15.75" thickTop="1" x14ac:dyDescent="0.25"/>
    <row r="132" spans="2:2" x14ac:dyDescent="0.25">
      <c r="B132" s="42" t="s">
        <v>204</v>
      </c>
    </row>
    <row r="133" spans="2:2" x14ac:dyDescent="0.25">
      <c r="B133" s="43" t="s">
        <v>205</v>
      </c>
    </row>
  </sheetData>
  <mergeCells count="5">
    <mergeCell ref="A1:C1"/>
    <mergeCell ref="A2:C2"/>
    <mergeCell ref="A3:C3"/>
    <mergeCell ref="A4:C4"/>
    <mergeCell ref="A5:B5"/>
  </mergeCells>
  <pageMargins left="0.9055118110236221" right="0.78740157480314965" top="0.74803149606299213" bottom="0.23622047244094491" header="0.31496062992125984" footer="3.937007874015748E-2"/>
  <pageSetup scale="85" fitToHeight="0" orientation="portrait" r:id="rId1"/>
  <ignoredErrors>
    <ignoredError sqref="A6:A9 A12 A40" numberStoredAsText="1"/>
  </ignoredErrors>
  <drawing r:id="rId2"/>
</worksheet>
</file>

<file path=docMetadata/LabelInfo.xml><?xml version="1.0" encoding="utf-8"?>
<clbl:labelList xmlns:clbl="http://schemas.microsoft.com/office/2020/mipLabelMetadata">
  <clbl:label id="{b5510b9d-1611-4022-8488-41b0fd106d01}" enabled="1" method="Standard" siteId="{84c19291-14ab-4867-8582-dbea5badaa1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Glenys Espinosa</dc:creator>
  <cp:lastModifiedBy>Marleny Altagracia Veloz</cp:lastModifiedBy>
  <cp:lastPrinted>2025-02-10T16:31:09Z</cp:lastPrinted>
  <dcterms:created xsi:type="dcterms:W3CDTF">2024-08-02T12:55:57Z</dcterms:created>
  <dcterms:modified xsi:type="dcterms:W3CDTF">2025-02-13T13:18:34Z</dcterms:modified>
</cp:coreProperties>
</file>